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4795" windowHeight="125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4" i="1"/>
  <c r="E30"/>
  <c r="E20"/>
  <c r="E19"/>
  <c r="E28"/>
  <c r="E29"/>
  <c r="E27"/>
  <c r="E26"/>
  <c r="E16"/>
  <c r="E25"/>
  <c r="C9"/>
  <c r="E6"/>
  <c r="E9"/>
  <c r="E10"/>
  <c r="E11"/>
  <c r="E12"/>
  <c r="E13"/>
  <c r="E14"/>
  <c r="E15"/>
  <c r="E17"/>
  <c r="E18"/>
  <c r="E21"/>
  <c r="E22"/>
  <c r="E23"/>
  <c r="E24"/>
  <c r="E8"/>
  <c r="E5"/>
  <c r="E7"/>
  <c r="E4"/>
  <c r="I8"/>
  <c r="I5"/>
  <c r="I7"/>
  <c r="K6"/>
  <c r="K5"/>
  <c r="K7"/>
  <c r="K8"/>
  <c r="I6"/>
  <c r="K4"/>
  <c r="K9"/>
  <c r="K10"/>
  <c r="K11"/>
  <c r="K12"/>
  <c r="K13"/>
  <c r="I9"/>
  <c r="I10"/>
</calcChain>
</file>

<file path=xl/sharedStrings.xml><?xml version="1.0" encoding="utf-8"?>
<sst xmlns="http://schemas.openxmlformats.org/spreadsheetml/2006/main" count="70" uniqueCount="69">
  <si>
    <t>100kWh 이하</t>
    <phoneticPr fontId="1" type="noConversion"/>
  </si>
  <si>
    <t>200kWh 이하</t>
    <phoneticPr fontId="1" type="noConversion"/>
  </si>
  <si>
    <t>300kWh 이하</t>
  </si>
  <si>
    <t>400kWh 이하</t>
  </si>
  <si>
    <t>500kWh 이하</t>
  </si>
  <si>
    <t>500kWh 초과</t>
    <phoneticPr fontId="1" type="noConversion"/>
  </si>
  <si>
    <t>부가가치세</t>
    <phoneticPr fontId="1" type="noConversion"/>
  </si>
  <si>
    <t>전기요금</t>
    <phoneticPr fontId="1" type="noConversion"/>
  </si>
  <si>
    <t>전력량 요금합계</t>
    <phoneticPr fontId="1" type="noConversion"/>
  </si>
  <si>
    <t>우리집 전기요금 사용량</t>
    <phoneticPr fontId="1" type="noConversion"/>
  </si>
  <si>
    <t>우리집 전기요금 산출</t>
    <phoneticPr fontId="1" type="noConversion"/>
  </si>
  <si>
    <t>형광등2</t>
  </si>
  <si>
    <t>형광등3</t>
  </si>
  <si>
    <t>형광등4</t>
  </si>
  <si>
    <t>형광등5</t>
  </si>
  <si>
    <t xml:space="preserve">  기본요금은 그 구간까지 해당되는 요금을 전체 합한다.</t>
    <phoneticPr fontId="1" type="noConversion"/>
  </si>
  <si>
    <t xml:space="preserve">  전력량계 요금은 그 구간에 해당되는 양만큼 그 구간 요금을 적용한다.</t>
    <phoneticPr fontId="1" type="noConversion"/>
  </si>
  <si>
    <t>월   사용량 합계</t>
    <phoneticPr fontId="1" type="noConversion"/>
  </si>
  <si>
    <t>* 입력방법</t>
    <phoneticPr fontId="1" type="noConversion"/>
  </si>
  <si>
    <t xml:space="preserve">    입력.   예) 10분 사용 -&gt; +10/60</t>
    <phoneticPr fontId="1" type="noConversion"/>
  </si>
  <si>
    <t>* 전기요금 산출방법</t>
    <phoneticPr fontId="1" type="noConversion"/>
  </si>
  <si>
    <t xml:space="preserve">  예를 들어 250kWh를 사용했을 경우, 100kWh 이하 410원, 200kwh 이하</t>
    <phoneticPr fontId="1" type="noConversion"/>
  </si>
  <si>
    <t xml:space="preserve">  예를들어 250kWh를 사용했을 경우, 1~100kWh는 60.7원, 101~200kWh는</t>
    <phoneticPr fontId="1" type="noConversion"/>
  </si>
  <si>
    <t xml:space="preserve">  125.9원, 201~250까지는 187.9원을 적용하여</t>
    <phoneticPr fontId="1" type="noConversion"/>
  </si>
  <si>
    <t xml:space="preserve">  60.7 x 100 + 125.9 x 100 + 187.9 x 50 = 28,055원 임</t>
    <phoneticPr fontId="1" type="noConversion"/>
  </si>
  <si>
    <t xml:space="preserve">  910원, 300kWh 이하 1600원을 모두 더한다. </t>
    <phoneticPr fontId="1" type="noConversion"/>
  </si>
  <si>
    <t>구    분</t>
    <phoneticPr fontId="1" type="noConversion"/>
  </si>
  <si>
    <t>구간별
기본요금</t>
    <phoneticPr fontId="1" type="noConversion"/>
  </si>
  <si>
    <t>구간별
전력량요금</t>
    <phoneticPr fontId="1" type="noConversion"/>
  </si>
  <si>
    <t>전력량요금
계산</t>
    <phoneticPr fontId="1" type="noConversion"/>
  </si>
  <si>
    <t>항목</t>
    <phoneticPr fontId="1" type="noConversion"/>
  </si>
  <si>
    <t xml:space="preserve"> 2. 소비전력은 가전제품은 제품명판에 표기되어 있고, 형광등은 인쇄되어 있다.</t>
    <phoneticPr fontId="1" type="noConversion"/>
  </si>
  <si>
    <t xml:space="preserve"> 4. 하루 사용시간 입력 단위는 시간임. 1시간 미만은 분을 60으로 나누어서</t>
    <phoneticPr fontId="1" type="noConversion"/>
  </si>
  <si>
    <t xml:space="preserve"> 5. 사용빈도는 한달 사용일수임.</t>
    <phoneticPr fontId="1" type="noConversion"/>
  </si>
  <si>
    <t>백열등2</t>
  </si>
  <si>
    <t>백열등3</t>
  </si>
  <si>
    <t xml:space="preserve"> 3. 항목별 소비전력은 숫자만 입력한다. (W는 자동입력됨)</t>
    <phoneticPr fontId="1" type="noConversion"/>
  </si>
  <si>
    <t>단위요금</t>
    <phoneticPr fontId="1" type="noConversion"/>
  </si>
  <si>
    <t>기본요금계산</t>
    <phoneticPr fontId="1" type="noConversion"/>
  </si>
  <si>
    <t>기본요금합계</t>
    <phoneticPr fontId="1" type="noConversion"/>
  </si>
  <si>
    <t>요금 합계 (기본요금계 + 전력량요금계)</t>
    <phoneticPr fontId="1" type="noConversion"/>
  </si>
  <si>
    <t>하루 사용시간
(hr)</t>
    <phoneticPr fontId="1" type="noConversion"/>
  </si>
  <si>
    <t>사용빈도
(DAY)</t>
    <phoneticPr fontId="1" type="noConversion"/>
  </si>
  <si>
    <t>한달소비전력
(kWh)</t>
    <phoneticPr fontId="1" type="noConversion"/>
  </si>
  <si>
    <t>소비전력
(W)</t>
    <phoneticPr fontId="1" type="noConversion"/>
  </si>
  <si>
    <t xml:space="preserve">   가전제품은 모델명을 알면 홈피에서 소비전력을 찾을 수 있다.</t>
    <phoneticPr fontId="1" type="noConversion"/>
  </si>
  <si>
    <t>합    계</t>
    <phoneticPr fontId="1" type="noConversion"/>
  </si>
  <si>
    <t>컴퓨터</t>
    <phoneticPr fontId="1" type="noConversion"/>
  </si>
  <si>
    <t>LCD 모니터</t>
    <phoneticPr fontId="1" type="noConversion"/>
  </si>
  <si>
    <t>냉장고</t>
    <phoneticPr fontId="1" type="noConversion"/>
  </si>
  <si>
    <t>김치냉장고</t>
    <phoneticPr fontId="1" type="noConversion"/>
  </si>
  <si>
    <t>전자레인지</t>
    <phoneticPr fontId="1" type="noConversion"/>
  </si>
  <si>
    <t>전기포트</t>
    <phoneticPr fontId="1" type="noConversion"/>
  </si>
  <si>
    <t>형광등1</t>
    <phoneticPr fontId="1" type="noConversion"/>
  </si>
  <si>
    <t>스탠드</t>
    <phoneticPr fontId="1" type="noConversion"/>
  </si>
  <si>
    <t>세탁기</t>
    <phoneticPr fontId="1" type="noConversion"/>
  </si>
  <si>
    <t>백열등1</t>
    <phoneticPr fontId="1" type="noConversion"/>
  </si>
  <si>
    <t>청소기</t>
    <phoneticPr fontId="1" type="noConversion"/>
  </si>
  <si>
    <t>다리미</t>
    <phoneticPr fontId="1" type="noConversion"/>
  </si>
  <si>
    <t>헤어드라이어</t>
    <phoneticPr fontId="1" type="noConversion"/>
  </si>
  <si>
    <t>고데기</t>
    <phoneticPr fontId="1" type="noConversion"/>
  </si>
  <si>
    <t>보일러</t>
    <phoneticPr fontId="1" type="noConversion"/>
  </si>
  <si>
    <t>에어컨</t>
    <phoneticPr fontId="1" type="noConversion"/>
  </si>
  <si>
    <t>밥솥(취사)</t>
    <phoneticPr fontId="1" type="noConversion"/>
  </si>
  <si>
    <t>밥솥(보온)</t>
    <phoneticPr fontId="1" type="noConversion"/>
  </si>
  <si>
    <t>전기오븐</t>
    <phoneticPr fontId="1" type="noConversion"/>
  </si>
  <si>
    <t>휴대폰충전기</t>
    <phoneticPr fontId="1" type="noConversion"/>
  </si>
  <si>
    <t xml:space="preserve"> 1. 노란색부분 항목별 소비전력, 사용시간, 사용빈도를 입력하면 전기요금이 계산된다.</t>
    <phoneticPr fontId="1" type="noConversion"/>
  </si>
  <si>
    <r>
      <t xml:space="preserve">  전기요금은 </t>
    </r>
    <r>
      <rPr>
        <b/>
        <sz val="10"/>
        <color indexed="10"/>
        <rFont val="맑은 고딕"/>
        <family val="3"/>
        <charset val="129"/>
      </rPr>
      <t>구간별 누진제</t>
    </r>
    <r>
      <rPr>
        <sz val="10"/>
        <rFont val="맑은 고딕"/>
        <family val="3"/>
        <charset val="129"/>
      </rPr>
      <t>를 적용한다.</t>
    </r>
    <phoneticPr fontId="1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</si>
</sst>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&quot;W&quot;"/>
    <numFmt numFmtId="177" formatCode="_-* #,##0.0_-;\-* #,##0.0_-;_-* &quot;-&quot;_-;_-@_-"/>
    <numFmt numFmtId="178" formatCode="_-* #,##0.00_-;\-* #,##0.00_-;_-* &quot;-&quot;_-;_-@_-"/>
  </numFmts>
  <fonts count="13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sz val="10"/>
      <color rgb="FF7030A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41" fontId="6" fillId="0" borderId="1" xfId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41" fontId="7" fillId="3" borderId="1" xfId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8" fillId="3" borderId="2" xfId="0" applyFont="1" applyFill="1" applyBorder="1">
      <alignment vertical="center"/>
    </xf>
    <xf numFmtId="0" fontId="7" fillId="3" borderId="3" xfId="0" applyFont="1" applyFill="1" applyBorder="1">
      <alignment vertical="center"/>
    </xf>
    <xf numFmtId="0" fontId="7" fillId="3" borderId="4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0" xfId="0" applyFont="1" applyFill="1" applyBorder="1">
      <alignment vertical="center"/>
    </xf>
    <xf numFmtId="0" fontId="7" fillId="3" borderId="6" xfId="0" applyFont="1" applyFill="1" applyBorder="1">
      <alignment vertical="center"/>
    </xf>
    <xf numFmtId="0" fontId="6" fillId="3" borderId="0" xfId="0" applyFont="1" applyFill="1" applyBorder="1">
      <alignment vertical="center"/>
    </xf>
    <xf numFmtId="0" fontId="6" fillId="3" borderId="6" xfId="0" applyFont="1" applyFill="1" applyBorder="1">
      <alignment vertical="center"/>
    </xf>
    <xf numFmtId="0" fontId="6" fillId="3" borderId="7" xfId="0" applyFont="1" applyFill="1" applyBorder="1">
      <alignment vertical="center"/>
    </xf>
    <xf numFmtId="0" fontId="6" fillId="3" borderId="8" xfId="0" applyFont="1" applyFill="1" applyBorder="1">
      <alignment vertical="center"/>
    </xf>
    <xf numFmtId="0" fontId="6" fillId="3" borderId="9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9" fillId="0" borderId="0" xfId="0" applyFont="1">
      <alignment vertical="center"/>
    </xf>
    <xf numFmtId="178" fontId="6" fillId="2" borderId="1" xfId="1" applyNumberFormat="1" applyFont="1" applyFill="1" applyBorder="1">
      <alignment vertical="center"/>
    </xf>
    <xf numFmtId="178" fontId="6" fillId="2" borderId="1" xfId="0" applyNumberFormat="1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9" fillId="2" borderId="5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6" xfId="0" applyFont="1" applyFill="1" applyBorder="1">
      <alignment vertical="center"/>
    </xf>
    <xf numFmtId="0" fontId="7" fillId="3" borderId="1" xfId="0" applyFont="1" applyFill="1" applyBorder="1" applyAlignment="1">
      <alignment horizontal="center" vertical="center"/>
    </xf>
    <xf numFmtId="0" fontId="10" fillId="0" borderId="13" xfId="0" applyFont="1" applyFill="1" applyBorder="1">
      <alignment vertical="center"/>
    </xf>
    <xf numFmtId="0" fontId="6" fillId="0" borderId="13" xfId="0" applyFont="1" applyFill="1" applyBorder="1">
      <alignment vertical="center"/>
    </xf>
    <xf numFmtId="0" fontId="7" fillId="3" borderId="10" xfId="0" applyFont="1" applyFill="1" applyBorder="1" applyAlignment="1">
      <alignment vertical="center"/>
    </xf>
    <xf numFmtId="0" fontId="5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41" fontId="8" fillId="3" borderId="1" xfId="1" applyFont="1" applyFill="1" applyBorder="1">
      <alignment vertical="center"/>
    </xf>
    <xf numFmtId="177" fontId="8" fillId="3" borderId="1" xfId="0" applyNumberFormat="1" applyFont="1" applyFill="1" applyBorder="1">
      <alignment vertical="center"/>
    </xf>
    <xf numFmtId="0" fontId="12" fillId="4" borderId="1" xfId="0" applyFont="1" applyFill="1" applyBorder="1" applyAlignment="1">
      <alignment vertical="center"/>
    </xf>
    <xf numFmtId="176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176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1"/>
  <sheetViews>
    <sheetView tabSelected="1" workbookViewId="0">
      <selection activeCell="C12" sqref="C12"/>
    </sheetView>
  </sheetViews>
  <sheetFormatPr defaultRowHeight="16.5"/>
  <cols>
    <col min="1" max="1" width="17.875" customWidth="1"/>
    <col min="2" max="2" width="13.875" customWidth="1"/>
    <col min="3" max="4" width="14" customWidth="1"/>
    <col min="5" max="5" width="14.125" customWidth="1"/>
    <col min="6" max="6" width="7.625" customWidth="1"/>
    <col min="7" max="7" width="17.125" customWidth="1"/>
    <col min="8" max="11" width="12.625" customWidth="1"/>
  </cols>
  <sheetData>
    <row r="1" spans="1:15" ht="31.5" customHeight="1">
      <c r="A1" s="62" t="s">
        <v>9</v>
      </c>
      <c r="B1" s="63"/>
      <c r="C1" s="63"/>
      <c r="D1" s="63"/>
      <c r="E1" s="64"/>
      <c r="F1" s="38"/>
      <c r="G1" s="62" t="s">
        <v>10</v>
      </c>
      <c r="H1" s="63"/>
      <c r="I1" s="63"/>
      <c r="J1" s="63"/>
      <c r="K1" s="64"/>
    </row>
    <row r="2" spans="1:15" ht="24.95" customHeight="1">
      <c r="A2" s="56" t="s">
        <v>30</v>
      </c>
      <c r="B2" s="53" t="s">
        <v>44</v>
      </c>
      <c r="C2" s="53" t="s">
        <v>41</v>
      </c>
      <c r="D2" s="53" t="s">
        <v>42</v>
      </c>
      <c r="E2" s="53" t="s">
        <v>43</v>
      </c>
      <c r="F2" s="55"/>
      <c r="G2" s="56" t="s">
        <v>26</v>
      </c>
      <c r="H2" s="52" t="s">
        <v>27</v>
      </c>
      <c r="I2" s="52"/>
      <c r="J2" s="52" t="s">
        <v>28</v>
      </c>
      <c r="K2" s="52"/>
    </row>
    <row r="3" spans="1:15" ht="24.95" customHeight="1">
      <c r="A3" s="54"/>
      <c r="B3" s="54"/>
      <c r="C3" s="54"/>
      <c r="D3" s="54"/>
      <c r="E3" s="54"/>
      <c r="F3" s="55"/>
      <c r="G3" s="54"/>
      <c r="H3" s="26" t="s">
        <v>37</v>
      </c>
      <c r="I3" s="26" t="s">
        <v>38</v>
      </c>
      <c r="J3" s="26" t="s">
        <v>37</v>
      </c>
      <c r="K3" s="26" t="s">
        <v>29</v>
      </c>
      <c r="M3" s="41"/>
      <c r="N3" s="41"/>
      <c r="O3" s="41"/>
    </row>
    <row r="4" spans="1:15" s="1" customFormat="1" ht="18" customHeight="1">
      <c r="A4" s="59" t="s">
        <v>17</v>
      </c>
      <c r="B4" s="60"/>
      <c r="C4" s="60"/>
      <c r="D4" s="61"/>
      <c r="E4" s="45">
        <f>SUM(E5:E103)</f>
        <v>232.12300000000002</v>
      </c>
      <c r="F4" s="39"/>
      <c r="G4" s="2" t="s">
        <v>0</v>
      </c>
      <c r="H4" s="3">
        <v>410</v>
      </c>
      <c r="I4" s="3">
        <f>+H4</f>
        <v>410</v>
      </c>
      <c r="J4" s="4">
        <v>60.7</v>
      </c>
      <c r="K4" s="3">
        <f>+IF(E$4&gt;100,M4*J4,(E$4-0)*J4)</f>
        <v>6070</v>
      </c>
      <c r="M4" s="42">
        <v>100</v>
      </c>
      <c r="N4" s="43"/>
      <c r="O4" s="43"/>
    </row>
    <row r="5" spans="1:15" s="1" customFormat="1" ht="18" customHeight="1">
      <c r="A5" s="46" t="s">
        <v>47</v>
      </c>
      <c r="B5" s="47">
        <v>100</v>
      </c>
      <c r="C5" s="48">
        <v>10</v>
      </c>
      <c r="D5" s="48">
        <v>30</v>
      </c>
      <c r="E5" s="29">
        <f>+B5*C5*D5/1000</f>
        <v>30</v>
      </c>
      <c r="G5" s="2" t="s">
        <v>1</v>
      </c>
      <c r="H5" s="3">
        <v>910</v>
      </c>
      <c r="I5" s="3">
        <f>+IF(E$4&gt;100,H5,0)</f>
        <v>910</v>
      </c>
      <c r="J5" s="4">
        <v>125.9</v>
      </c>
      <c r="K5" s="3">
        <f>+IF(E$4&gt;200,M5*J5,IF(E$4-100&gt;0,(E$4-100)*J5,0))</f>
        <v>12590</v>
      </c>
      <c r="M5" s="42">
        <v>100</v>
      </c>
      <c r="N5" s="43"/>
      <c r="O5" s="43"/>
    </row>
    <row r="6" spans="1:15" s="1" customFormat="1" ht="18" customHeight="1">
      <c r="A6" s="46" t="s">
        <v>48</v>
      </c>
      <c r="B6" s="47">
        <v>50</v>
      </c>
      <c r="C6" s="48">
        <v>10</v>
      </c>
      <c r="D6" s="48">
        <v>30</v>
      </c>
      <c r="E6" s="29">
        <f>+B6*C6*D6/1000</f>
        <v>15</v>
      </c>
      <c r="G6" s="2" t="s">
        <v>2</v>
      </c>
      <c r="H6" s="3">
        <v>1600</v>
      </c>
      <c r="I6" s="3">
        <f>+IF(E$4&gt;200,H6,0)</f>
        <v>1600</v>
      </c>
      <c r="J6" s="4">
        <v>187.9</v>
      </c>
      <c r="K6" s="3">
        <f>+IF(E$4&gt;300,M6*J6,IF(E$4-200&gt;0,(E$4-200)*J6,0))</f>
        <v>6035.9117000000033</v>
      </c>
      <c r="M6" s="42">
        <v>100</v>
      </c>
      <c r="N6" s="43"/>
      <c r="O6" s="43"/>
    </row>
    <row r="7" spans="1:15" s="1" customFormat="1" ht="18" customHeight="1">
      <c r="A7" s="46" t="s">
        <v>49</v>
      </c>
      <c r="B7" s="47">
        <v>50</v>
      </c>
      <c r="C7" s="48">
        <v>24</v>
      </c>
      <c r="D7" s="48">
        <v>30</v>
      </c>
      <c r="E7" s="29">
        <f>+B7*C7*D7/1000</f>
        <v>36</v>
      </c>
      <c r="G7" s="2" t="s">
        <v>3</v>
      </c>
      <c r="H7" s="3">
        <v>3850</v>
      </c>
      <c r="I7" s="3">
        <f>+IF(E$4&gt;300,H7,0)</f>
        <v>0</v>
      </c>
      <c r="J7" s="4">
        <v>280.60000000000002</v>
      </c>
      <c r="K7" s="3">
        <f>+IF(E$4&gt;400,M7*J7,IF(E$4-300&gt;0,(E$4-300)*J7,0))</f>
        <v>0</v>
      </c>
      <c r="M7" s="42">
        <v>100</v>
      </c>
      <c r="N7" s="43"/>
      <c r="O7" s="43"/>
    </row>
    <row r="8" spans="1:15" s="1" customFormat="1" ht="18" customHeight="1">
      <c r="A8" s="46" t="s">
        <v>50</v>
      </c>
      <c r="B8" s="47">
        <v>23</v>
      </c>
      <c r="C8" s="48">
        <v>24</v>
      </c>
      <c r="D8" s="48">
        <v>30</v>
      </c>
      <c r="E8" s="29">
        <f>+B8*C8*D8/1000</f>
        <v>16.559999999999999</v>
      </c>
      <c r="G8" s="2" t="s">
        <v>4</v>
      </c>
      <c r="H8" s="3">
        <v>7300</v>
      </c>
      <c r="I8" s="3">
        <f>+IF(E$4&gt;400,H8,0)</f>
        <v>0</v>
      </c>
      <c r="J8" s="4">
        <v>417.7</v>
      </c>
      <c r="K8" s="3">
        <f>+IF(E$4&gt;500,M8*J8,IF(E$4-400&gt;0,(E$4-400)*J8,0))</f>
        <v>0</v>
      </c>
      <c r="M8" s="42">
        <v>100</v>
      </c>
      <c r="N8" s="43"/>
      <c r="O8" s="43"/>
    </row>
    <row r="9" spans="1:15" s="1" customFormat="1" ht="18" customHeight="1">
      <c r="A9" s="46" t="s">
        <v>51</v>
      </c>
      <c r="B9" s="47">
        <v>1050</v>
      </c>
      <c r="C9" s="48">
        <f>15/60</f>
        <v>0.25</v>
      </c>
      <c r="D9" s="48">
        <v>30</v>
      </c>
      <c r="E9" s="29">
        <f t="shared" ref="E9:E24" si="0">+B9*C9*D9/1000</f>
        <v>7.875</v>
      </c>
      <c r="G9" s="2" t="s">
        <v>5</v>
      </c>
      <c r="H9" s="3">
        <v>12940</v>
      </c>
      <c r="I9" s="3">
        <f>+IF(E$4&gt;500,H9,0)</f>
        <v>0</v>
      </c>
      <c r="J9" s="4">
        <v>709.5</v>
      </c>
      <c r="K9" s="3">
        <f>+IF(E$4&gt;500,(E4-500)*J9,IF(E$4-400&gt;0,(E$4-400)*J9,0))</f>
        <v>0</v>
      </c>
      <c r="M9" s="42">
        <v>100</v>
      </c>
      <c r="N9" s="43"/>
      <c r="O9" s="43"/>
    </row>
    <row r="10" spans="1:15" s="1" customFormat="1" ht="18" customHeight="1">
      <c r="A10" s="46" t="s">
        <v>52</v>
      </c>
      <c r="B10" s="47">
        <v>200</v>
      </c>
      <c r="C10" s="48">
        <v>0.5</v>
      </c>
      <c r="D10" s="48">
        <v>30</v>
      </c>
      <c r="E10" s="29">
        <f t="shared" si="0"/>
        <v>3</v>
      </c>
      <c r="G10" s="37" t="s">
        <v>46</v>
      </c>
      <c r="H10" s="37" t="s">
        <v>39</v>
      </c>
      <c r="I10" s="5">
        <f>SUM(I4:I9)</f>
        <v>2920</v>
      </c>
      <c r="J10" s="40" t="s">
        <v>8</v>
      </c>
      <c r="K10" s="5">
        <f>SUM(K4:K9)</f>
        <v>24695.911700000004</v>
      </c>
      <c r="M10" s="43"/>
      <c r="N10" s="43"/>
      <c r="O10" s="43"/>
    </row>
    <row r="11" spans="1:15" s="1" customFormat="1" ht="18" customHeight="1">
      <c r="A11" s="46" t="s">
        <v>53</v>
      </c>
      <c r="B11" s="47">
        <v>40</v>
      </c>
      <c r="C11" s="48">
        <v>5</v>
      </c>
      <c r="D11" s="48">
        <v>30</v>
      </c>
      <c r="E11" s="29">
        <f t="shared" si="0"/>
        <v>6</v>
      </c>
      <c r="G11" s="57" t="s">
        <v>40</v>
      </c>
      <c r="H11" s="57"/>
      <c r="I11" s="57"/>
      <c r="J11" s="57"/>
      <c r="K11" s="3">
        <f>+K10+I10</f>
        <v>27615.911700000004</v>
      </c>
    </row>
    <row r="12" spans="1:15" s="1" customFormat="1" ht="18" customHeight="1">
      <c r="A12" s="46" t="s">
        <v>11</v>
      </c>
      <c r="B12" s="47">
        <v>40</v>
      </c>
      <c r="C12" s="48">
        <v>5</v>
      </c>
      <c r="D12" s="48">
        <v>30</v>
      </c>
      <c r="E12" s="29">
        <f t="shared" si="0"/>
        <v>6</v>
      </c>
      <c r="G12" s="57" t="s">
        <v>6</v>
      </c>
      <c r="H12" s="57"/>
      <c r="I12" s="57"/>
      <c r="J12" s="57"/>
      <c r="K12" s="3">
        <f>+K11*0.1</f>
        <v>2761.5911700000006</v>
      </c>
    </row>
    <row r="13" spans="1:15" s="1" customFormat="1" ht="18" customHeight="1">
      <c r="A13" s="46" t="s">
        <v>12</v>
      </c>
      <c r="B13" s="47">
        <v>40</v>
      </c>
      <c r="C13" s="48">
        <v>5</v>
      </c>
      <c r="D13" s="48">
        <v>30</v>
      </c>
      <c r="E13" s="29">
        <f t="shared" si="0"/>
        <v>6</v>
      </c>
      <c r="G13" s="58" t="s">
        <v>7</v>
      </c>
      <c r="H13" s="58"/>
      <c r="I13" s="58"/>
      <c r="J13" s="58"/>
      <c r="K13" s="44">
        <f>+K11+K12</f>
        <v>30377.502870000004</v>
      </c>
    </row>
    <row r="14" spans="1:15" s="1" customFormat="1" ht="18" customHeight="1">
      <c r="A14" s="46" t="s">
        <v>13</v>
      </c>
      <c r="B14" s="47">
        <v>40</v>
      </c>
      <c r="C14" s="48">
        <v>5</v>
      </c>
      <c r="D14" s="48">
        <v>30</v>
      </c>
      <c r="E14" s="29">
        <f t="shared" si="0"/>
        <v>6</v>
      </c>
    </row>
    <row r="15" spans="1:15" s="1" customFormat="1" ht="18" customHeight="1">
      <c r="A15" s="46" t="s">
        <v>14</v>
      </c>
      <c r="B15" s="47">
        <v>40</v>
      </c>
      <c r="C15" s="48">
        <v>5</v>
      </c>
      <c r="D15" s="48">
        <v>30</v>
      </c>
      <c r="E15" s="29">
        <f t="shared" si="0"/>
        <v>6</v>
      </c>
      <c r="G15" s="6" t="s">
        <v>18</v>
      </c>
      <c r="H15" s="7"/>
      <c r="I15" s="7"/>
      <c r="J15" s="7"/>
      <c r="K15" s="8"/>
      <c r="N15" s="28"/>
    </row>
    <row r="16" spans="1:15" s="1" customFormat="1" ht="18" customHeight="1">
      <c r="A16" s="46" t="s">
        <v>54</v>
      </c>
      <c r="B16" s="47">
        <v>20</v>
      </c>
      <c r="C16" s="48">
        <v>5</v>
      </c>
      <c r="D16" s="48">
        <v>30</v>
      </c>
      <c r="E16" s="29">
        <f>+B16*C16*D16/1000</f>
        <v>3</v>
      </c>
      <c r="G16" s="9" t="s">
        <v>67</v>
      </c>
      <c r="H16" s="10"/>
      <c r="I16" s="10"/>
      <c r="J16" s="10"/>
      <c r="K16" s="11"/>
    </row>
    <row r="17" spans="1:11" s="1" customFormat="1" ht="18" customHeight="1">
      <c r="A17" s="46" t="s">
        <v>55</v>
      </c>
      <c r="B17" s="47">
        <v>130</v>
      </c>
      <c r="C17" s="48">
        <v>2</v>
      </c>
      <c r="D17" s="48">
        <v>10</v>
      </c>
      <c r="E17" s="29">
        <f t="shared" si="0"/>
        <v>2.6</v>
      </c>
      <c r="G17" s="31" t="s">
        <v>31</v>
      </c>
      <c r="H17" s="32"/>
      <c r="I17" s="32"/>
      <c r="J17" s="32"/>
      <c r="K17" s="33"/>
    </row>
    <row r="18" spans="1:11" s="1" customFormat="1" ht="18" customHeight="1">
      <c r="A18" s="46" t="s">
        <v>56</v>
      </c>
      <c r="B18" s="47">
        <v>30</v>
      </c>
      <c r="C18" s="48">
        <v>1</v>
      </c>
      <c r="D18" s="48">
        <v>30</v>
      </c>
      <c r="E18" s="29">
        <f t="shared" si="0"/>
        <v>0.9</v>
      </c>
      <c r="G18" s="31" t="s">
        <v>45</v>
      </c>
      <c r="H18" s="32"/>
      <c r="I18" s="32"/>
      <c r="J18" s="32"/>
      <c r="K18" s="33"/>
    </row>
    <row r="19" spans="1:11" s="1" customFormat="1" ht="18" customHeight="1">
      <c r="A19" s="46" t="s">
        <v>34</v>
      </c>
      <c r="B19" s="47">
        <v>30</v>
      </c>
      <c r="C19" s="48">
        <v>1</v>
      </c>
      <c r="D19" s="48">
        <v>30</v>
      </c>
      <c r="E19" s="29">
        <f>+B19*C19*D19/1000</f>
        <v>0.9</v>
      </c>
      <c r="G19" s="34" t="s">
        <v>36</v>
      </c>
      <c r="H19" s="35"/>
      <c r="I19" s="35"/>
      <c r="J19" s="35"/>
      <c r="K19" s="36"/>
    </row>
    <row r="20" spans="1:11" s="1" customFormat="1" ht="18" customHeight="1">
      <c r="A20" s="46" t="s">
        <v>35</v>
      </c>
      <c r="B20" s="47">
        <v>30</v>
      </c>
      <c r="C20" s="48">
        <v>1</v>
      </c>
      <c r="D20" s="48">
        <v>30</v>
      </c>
      <c r="E20" s="29">
        <f>+B20*C20*D20/1000</f>
        <v>0.9</v>
      </c>
      <c r="G20" s="9" t="s">
        <v>32</v>
      </c>
      <c r="H20" s="10"/>
      <c r="I20" s="10"/>
      <c r="J20" s="10"/>
      <c r="K20" s="11"/>
    </row>
    <row r="21" spans="1:11" s="1" customFormat="1" ht="18" customHeight="1">
      <c r="A21" s="46" t="s">
        <v>57</v>
      </c>
      <c r="B21" s="47">
        <v>1000</v>
      </c>
      <c r="C21" s="48">
        <v>0.5</v>
      </c>
      <c r="D21" s="48">
        <v>15</v>
      </c>
      <c r="E21" s="29">
        <f t="shared" si="0"/>
        <v>7.5</v>
      </c>
      <c r="G21" s="9" t="s">
        <v>19</v>
      </c>
      <c r="H21" s="10"/>
      <c r="I21" s="10"/>
      <c r="J21" s="10"/>
      <c r="K21" s="11"/>
    </row>
    <row r="22" spans="1:11" s="1" customFormat="1" ht="18" customHeight="1">
      <c r="A22" s="46" t="s">
        <v>58</v>
      </c>
      <c r="B22" s="47">
        <v>1200</v>
      </c>
      <c r="C22" s="48">
        <v>1</v>
      </c>
      <c r="D22" s="48">
        <v>8</v>
      </c>
      <c r="E22" s="29">
        <f t="shared" si="0"/>
        <v>9.6</v>
      </c>
      <c r="G22" s="12" t="s">
        <v>33</v>
      </c>
      <c r="H22" s="13"/>
      <c r="I22" s="13"/>
      <c r="J22" s="13"/>
      <c r="K22" s="14"/>
    </row>
    <row r="23" spans="1:11" s="1" customFormat="1" ht="18" customHeight="1">
      <c r="A23" s="46" t="s">
        <v>59</v>
      </c>
      <c r="B23" s="47">
        <v>1200</v>
      </c>
      <c r="C23" s="48">
        <v>0.5</v>
      </c>
      <c r="D23" s="48">
        <v>30</v>
      </c>
      <c r="E23" s="29">
        <f t="shared" si="0"/>
        <v>18</v>
      </c>
    </row>
    <row r="24" spans="1:11" s="1" customFormat="1" ht="18" customHeight="1">
      <c r="A24" s="46" t="s">
        <v>60</v>
      </c>
      <c r="B24" s="47">
        <v>1200</v>
      </c>
      <c r="C24" s="48">
        <v>0.5</v>
      </c>
      <c r="D24" s="48">
        <v>30</v>
      </c>
      <c r="E24" s="29">
        <f t="shared" si="0"/>
        <v>18</v>
      </c>
      <c r="G24" s="15" t="s">
        <v>20</v>
      </c>
      <c r="H24" s="16"/>
      <c r="I24" s="16"/>
      <c r="J24" s="16"/>
      <c r="K24" s="17"/>
    </row>
    <row r="25" spans="1:11" s="1" customFormat="1" ht="18" customHeight="1">
      <c r="A25" s="46" t="s">
        <v>61</v>
      </c>
      <c r="B25" s="47">
        <v>50</v>
      </c>
      <c r="C25" s="48">
        <v>1</v>
      </c>
      <c r="D25" s="48">
        <v>30</v>
      </c>
      <c r="E25" s="29">
        <f t="shared" ref="E25:E30" si="1">+B25*C25*D25/1000</f>
        <v>1.5</v>
      </c>
      <c r="G25" s="18" t="s">
        <v>68</v>
      </c>
      <c r="H25" s="19"/>
      <c r="I25" s="19"/>
      <c r="J25" s="19"/>
      <c r="K25" s="20"/>
    </row>
    <row r="26" spans="1:11" s="1" customFormat="1" ht="18" customHeight="1">
      <c r="A26" s="46" t="s">
        <v>62</v>
      </c>
      <c r="B26" s="47">
        <v>150</v>
      </c>
      <c r="C26" s="48">
        <v>0</v>
      </c>
      <c r="D26" s="48">
        <v>30</v>
      </c>
      <c r="E26" s="30">
        <f t="shared" si="1"/>
        <v>0</v>
      </c>
      <c r="G26" s="18" t="s">
        <v>15</v>
      </c>
      <c r="H26" s="19"/>
      <c r="I26" s="19"/>
      <c r="J26" s="19"/>
      <c r="K26" s="20"/>
    </row>
    <row r="27" spans="1:11" s="1" customFormat="1" ht="18" customHeight="1">
      <c r="A27" s="46" t="s">
        <v>63</v>
      </c>
      <c r="B27" s="47">
        <v>500</v>
      </c>
      <c r="C27" s="48">
        <v>0.7</v>
      </c>
      <c r="D27" s="48">
        <v>30</v>
      </c>
      <c r="E27" s="30">
        <f t="shared" si="1"/>
        <v>10.5</v>
      </c>
      <c r="G27" s="18" t="s">
        <v>21</v>
      </c>
      <c r="H27" s="19"/>
      <c r="I27" s="19"/>
      <c r="J27" s="19"/>
      <c r="K27" s="20"/>
    </row>
    <row r="28" spans="1:11" s="1" customFormat="1" ht="18" customHeight="1">
      <c r="A28" s="46" t="s">
        <v>64</v>
      </c>
      <c r="B28" s="47">
        <v>50</v>
      </c>
      <c r="C28" s="48">
        <v>10</v>
      </c>
      <c r="D28" s="48">
        <v>30</v>
      </c>
      <c r="E28" s="30">
        <f t="shared" si="1"/>
        <v>15</v>
      </c>
      <c r="G28" s="18" t="s">
        <v>25</v>
      </c>
      <c r="H28" s="19"/>
      <c r="I28" s="19"/>
      <c r="J28" s="19"/>
      <c r="K28" s="20"/>
    </row>
    <row r="29" spans="1:11" s="1" customFormat="1" ht="18" customHeight="1">
      <c r="A29" s="46" t="s">
        <v>65</v>
      </c>
      <c r="B29" s="47">
        <v>1000</v>
      </c>
      <c r="C29" s="48">
        <v>1</v>
      </c>
      <c r="D29" s="48">
        <v>5</v>
      </c>
      <c r="E29" s="30">
        <f t="shared" si="1"/>
        <v>5</v>
      </c>
      <c r="G29" s="18" t="s">
        <v>16</v>
      </c>
      <c r="H29" s="19"/>
      <c r="I29" s="19"/>
      <c r="J29" s="19"/>
      <c r="K29" s="20"/>
    </row>
    <row r="30" spans="1:11" s="1" customFormat="1" ht="18" customHeight="1">
      <c r="A30" s="46" t="s">
        <v>66</v>
      </c>
      <c r="B30" s="47">
        <v>6</v>
      </c>
      <c r="C30" s="48">
        <v>2</v>
      </c>
      <c r="D30" s="48">
        <v>24</v>
      </c>
      <c r="E30" s="30">
        <f t="shared" si="1"/>
        <v>0.28799999999999998</v>
      </c>
      <c r="G30" s="18" t="s">
        <v>22</v>
      </c>
      <c r="H30" s="19"/>
      <c r="I30" s="19"/>
      <c r="J30" s="19"/>
      <c r="K30" s="20"/>
    </row>
    <row r="31" spans="1:11" s="1" customFormat="1" ht="18" customHeight="1">
      <c r="A31" s="49"/>
      <c r="B31" s="50"/>
      <c r="C31" s="51"/>
      <c r="D31" s="51"/>
      <c r="E31" s="27"/>
      <c r="G31" s="18" t="s">
        <v>23</v>
      </c>
      <c r="H31" s="19"/>
      <c r="I31" s="19"/>
      <c r="J31" s="19"/>
      <c r="K31" s="20"/>
    </row>
    <row r="32" spans="1:11" s="1" customFormat="1" ht="18" customHeight="1">
      <c r="A32" s="49"/>
      <c r="B32" s="50"/>
      <c r="C32" s="51"/>
      <c r="D32" s="51"/>
      <c r="E32" s="27"/>
      <c r="G32" s="18" t="s">
        <v>24</v>
      </c>
      <c r="H32" s="21"/>
      <c r="I32" s="21"/>
      <c r="J32" s="21"/>
      <c r="K32" s="22"/>
    </row>
    <row r="33" spans="1:11" s="1" customFormat="1" ht="18" customHeight="1">
      <c r="A33" s="49"/>
      <c r="B33" s="50"/>
      <c r="C33" s="51"/>
      <c r="D33" s="51"/>
      <c r="E33" s="27"/>
      <c r="G33" s="23"/>
      <c r="H33" s="24"/>
      <c r="I33" s="24"/>
      <c r="J33" s="24"/>
      <c r="K33" s="25"/>
    </row>
    <row r="34" spans="1:11" s="1" customFormat="1" ht="18" customHeight="1">
      <c r="A34" s="49"/>
      <c r="B34" s="50"/>
      <c r="C34" s="51"/>
      <c r="D34" s="51"/>
      <c r="E34" s="27"/>
    </row>
    <row r="35" spans="1:11" s="1" customFormat="1" ht="18" customHeight="1">
      <c r="A35" s="49"/>
      <c r="B35" s="50"/>
      <c r="C35" s="51"/>
      <c r="D35" s="51"/>
      <c r="E35" s="27"/>
    </row>
    <row r="36" spans="1:11" s="1" customFormat="1" ht="18" customHeight="1">
      <c r="A36" s="49"/>
      <c r="B36" s="50"/>
      <c r="C36" s="51"/>
      <c r="D36" s="51"/>
      <c r="E36" s="27"/>
    </row>
    <row r="37" spans="1:11" s="1" customFormat="1" ht="18" customHeight="1">
      <c r="A37" s="49"/>
      <c r="B37" s="50"/>
      <c r="C37" s="51"/>
      <c r="D37" s="51"/>
      <c r="E37" s="27"/>
    </row>
    <row r="38" spans="1:11" s="1" customFormat="1" ht="18" customHeight="1">
      <c r="A38" s="49"/>
      <c r="B38" s="50"/>
      <c r="C38" s="51"/>
      <c r="D38" s="51"/>
      <c r="E38" s="27"/>
    </row>
    <row r="39" spans="1:11" s="1" customFormat="1" ht="18" customHeight="1">
      <c r="A39" s="49"/>
      <c r="B39" s="50"/>
      <c r="C39" s="51"/>
      <c r="D39" s="51"/>
      <c r="E39" s="27"/>
    </row>
    <row r="40" spans="1:11" s="1" customFormat="1" ht="18" customHeight="1">
      <c r="A40" s="49"/>
      <c r="B40" s="50"/>
      <c r="C40" s="51"/>
      <c r="D40" s="51"/>
      <c r="E40" s="27"/>
    </row>
    <row r="41" spans="1:11" s="1" customFormat="1" ht="18" customHeight="1">
      <c r="A41" s="49"/>
      <c r="B41" s="50"/>
      <c r="C41" s="51"/>
      <c r="D41" s="51"/>
      <c r="E41" s="27"/>
    </row>
    <row r="42" spans="1:11" s="1" customFormat="1" ht="18" customHeight="1">
      <c r="A42" s="49"/>
      <c r="B42" s="50"/>
      <c r="C42" s="51"/>
      <c r="D42" s="51"/>
      <c r="E42" s="27"/>
    </row>
    <row r="43" spans="1:11" s="1" customFormat="1" ht="18" customHeight="1">
      <c r="A43" s="49"/>
      <c r="B43" s="50"/>
      <c r="C43" s="51"/>
      <c r="D43" s="51"/>
      <c r="E43" s="27"/>
    </row>
    <row r="44" spans="1:11" s="1" customFormat="1" ht="18" customHeight="1">
      <c r="A44" s="49"/>
      <c r="B44" s="50"/>
      <c r="C44" s="51"/>
      <c r="D44" s="51"/>
      <c r="E44" s="27"/>
    </row>
    <row r="45" spans="1:11" s="1" customFormat="1" ht="18" customHeight="1">
      <c r="A45" s="49"/>
      <c r="B45" s="50"/>
      <c r="C45" s="51"/>
      <c r="D45" s="51"/>
      <c r="E45" s="27"/>
    </row>
    <row r="46" spans="1:11" s="1" customFormat="1" ht="18" customHeight="1">
      <c r="A46" s="49"/>
      <c r="B46" s="50"/>
      <c r="C46" s="51"/>
      <c r="D46" s="51"/>
      <c r="E46" s="27"/>
    </row>
    <row r="47" spans="1:11" s="1" customFormat="1" ht="18" customHeight="1">
      <c r="A47" s="49"/>
      <c r="B47" s="50"/>
      <c r="C47" s="51"/>
      <c r="D47" s="51"/>
      <c r="E47" s="27"/>
    </row>
    <row r="48" spans="1:11" s="1" customFormat="1" ht="18" customHeight="1">
      <c r="A48" s="49"/>
      <c r="B48" s="50"/>
      <c r="C48" s="51"/>
      <c r="D48" s="51"/>
      <c r="E48" s="27"/>
    </row>
    <row r="49" spans="1:5" s="1" customFormat="1" ht="18" customHeight="1">
      <c r="A49" s="49"/>
      <c r="B49" s="50"/>
      <c r="C49" s="51"/>
      <c r="D49" s="51"/>
      <c r="E49" s="27"/>
    </row>
    <row r="50" spans="1:5" s="1" customFormat="1" ht="18" customHeight="1">
      <c r="A50" s="49"/>
      <c r="B50" s="50"/>
      <c r="C50" s="51"/>
      <c r="D50" s="51"/>
      <c r="E50" s="27"/>
    </row>
    <row r="51" spans="1:5" s="1" customFormat="1" ht="18" customHeight="1">
      <c r="A51" s="49"/>
      <c r="B51" s="50"/>
      <c r="C51" s="51"/>
      <c r="D51" s="51"/>
      <c r="E51" s="27"/>
    </row>
    <row r="52" spans="1:5" s="1" customFormat="1" ht="18" customHeight="1">
      <c r="A52" s="49"/>
      <c r="B52" s="50"/>
      <c r="C52" s="51"/>
      <c r="D52" s="51"/>
      <c r="E52" s="27"/>
    </row>
    <row r="53" spans="1:5" s="1" customFormat="1" ht="18" customHeight="1">
      <c r="A53" s="49"/>
      <c r="B53" s="50"/>
      <c r="C53" s="51"/>
      <c r="D53" s="51"/>
      <c r="E53" s="27"/>
    </row>
    <row r="54" spans="1:5" s="1" customFormat="1" ht="18" customHeight="1">
      <c r="A54" s="49"/>
      <c r="B54" s="50"/>
      <c r="C54" s="51"/>
      <c r="D54" s="51"/>
      <c r="E54" s="27"/>
    </row>
    <row r="55" spans="1:5" s="1" customFormat="1" ht="18" customHeight="1">
      <c r="A55" s="49"/>
      <c r="B55" s="50"/>
      <c r="C55" s="51"/>
      <c r="D55" s="51"/>
      <c r="E55" s="27"/>
    </row>
    <row r="56" spans="1:5" s="1" customFormat="1" ht="18" customHeight="1">
      <c r="A56" s="49"/>
      <c r="B56" s="50"/>
      <c r="C56" s="51"/>
      <c r="D56" s="51"/>
      <c r="E56" s="27"/>
    </row>
    <row r="57" spans="1:5" s="1" customFormat="1" ht="18" customHeight="1">
      <c r="A57" s="49"/>
      <c r="B57" s="50"/>
      <c r="C57" s="51"/>
      <c r="D57" s="51"/>
      <c r="E57" s="27"/>
    </row>
    <row r="58" spans="1:5" s="1" customFormat="1" ht="18" customHeight="1">
      <c r="A58" s="49"/>
      <c r="B58" s="50"/>
      <c r="C58" s="51"/>
      <c r="D58" s="51"/>
      <c r="E58" s="27"/>
    </row>
    <row r="59" spans="1:5" s="1" customFormat="1" ht="18" customHeight="1">
      <c r="A59" s="49"/>
      <c r="B59" s="50"/>
      <c r="C59" s="51"/>
      <c r="D59" s="51"/>
      <c r="E59" s="27"/>
    </row>
    <row r="60" spans="1:5" s="1" customFormat="1" ht="18" customHeight="1">
      <c r="A60" s="49"/>
      <c r="B60" s="50"/>
      <c r="C60" s="51"/>
      <c r="D60" s="51"/>
      <c r="E60" s="27"/>
    </row>
    <row r="61" spans="1:5" s="1" customFormat="1" ht="18" customHeight="1">
      <c r="A61" s="49"/>
      <c r="B61" s="50"/>
      <c r="C61" s="51"/>
      <c r="D61" s="51"/>
      <c r="E61" s="27"/>
    </row>
    <row r="62" spans="1:5" s="1" customFormat="1" ht="18" customHeight="1">
      <c r="A62" s="49"/>
      <c r="B62" s="50"/>
      <c r="C62" s="51"/>
      <c r="D62" s="51"/>
      <c r="E62" s="27"/>
    </row>
    <row r="63" spans="1:5" s="1" customFormat="1" ht="18" customHeight="1">
      <c r="A63" s="49"/>
      <c r="B63" s="50"/>
      <c r="C63" s="51"/>
      <c r="D63" s="51"/>
      <c r="E63" s="27"/>
    </row>
    <row r="64" spans="1:5" s="1" customFormat="1" ht="18" customHeight="1">
      <c r="A64" s="49"/>
      <c r="B64" s="50"/>
      <c r="C64" s="51"/>
      <c r="D64" s="51"/>
      <c r="E64" s="27"/>
    </row>
    <row r="65" spans="1:5" s="1" customFormat="1" ht="18" customHeight="1">
      <c r="A65" s="49"/>
      <c r="B65" s="50"/>
      <c r="C65" s="51"/>
      <c r="D65" s="51"/>
      <c r="E65" s="27"/>
    </row>
    <row r="66" spans="1:5" s="1" customFormat="1" ht="18" customHeight="1">
      <c r="A66" s="49"/>
      <c r="B66" s="50"/>
      <c r="C66" s="51"/>
      <c r="D66" s="51"/>
      <c r="E66" s="27"/>
    </row>
    <row r="67" spans="1:5" s="1" customFormat="1" ht="18" customHeight="1">
      <c r="A67" s="49"/>
      <c r="B67" s="50"/>
      <c r="C67" s="51"/>
      <c r="D67" s="51"/>
      <c r="E67" s="27"/>
    </row>
    <row r="68" spans="1:5" s="1" customFormat="1" ht="18" customHeight="1">
      <c r="A68" s="49"/>
      <c r="B68" s="50"/>
      <c r="C68" s="51"/>
      <c r="D68" s="51"/>
      <c r="E68" s="27"/>
    </row>
    <row r="69" spans="1:5" s="1" customFormat="1" ht="18" customHeight="1">
      <c r="A69" s="49"/>
      <c r="B69" s="50"/>
      <c r="C69" s="51"/>
      <c r="D69" s="51"/>
      <c r="E69" s="27"/>
    </row>
    <row r="70" spans="1:5" s="1" customFormat="1" ht="18" customHeight="1">
      <c r="A70" s="49"/>
      <c r="B70" s="50"/>
      <c r="C70" s="51"/>
      <c r="D70" s="51"/>
      <c r="E70" s="27"/>
    </row>
    <row r="71" spans="1:5" s="1" customFormat="1" ht="18" customHeight="1">
      <c r="A71" s="49"/>
      <c r="B71" s="50"/>
      <c r="C71" s="51"/>
      <c r="D71" s="51"/>
      <c r="E71" s="27"/>
    </row>
    <row r="72" spans="1:5" s="1" customFormat="1" ht="18" customHeight="1">
      <c r="A72" s="49"/>
      <c r="B72" s="50"/>
      <c r="C72" s="51"/>
      <c r="D72" s="51"/>
      <c r="E72" s="27"/>
    </row>
    <row r="73" spans="1:5" s="1" customFormat="1" ht="18" customHeight="1">
      <c r="A73" s="49"/>
      <c r="B73" s="50"/>
      <c r="C73" s="51"/>
      <c r="D73" s="51"/>
      <c r="E73" s="27"/>
    </row>
    <row r="74" spans="1:5" s="1" customFormat="1" ht="18" customHeight="1">
      <c r="A74" s="49"/>
      <c r="B74" s="50"/>
      <c r="C74" s="51"/>
      <c r="D74" s="51"/>
      <c r="E74" s="27"/>
    </row>
    <row r="75" spans="1:5" s="1" customFormat="1" ht="18" customHeight="1">
      <c r="A75" s="49"/>
      <c r="B75" s="50"/>
      <c r="C75" s="51"/>
      <c r="D75" s="51"/>
      <c r="E75" s="27"/>
    </row>
    <row r="76" spans="1:5" s="1" customFormat="1" ht="18" customHeight="1">
      <c r="A76" s="49"/>
      <c r="B76" s="50"/>
      <c r="C76" s="51"/>
      <c r="D76" s="51"/>
      <c r="E76" s="27"/>
    </row>
    <row r="77" spans="1:5" s="1" customFormat="1" ht="18" customHeight="1">
      <c r="A77" s="49"/>
      <c r="B77" s="50"/>
      <c r="C77" s="51"/>
      <c r="D77" s="51"/>
      <c r="E77" s="27"/>
    </row>
    <row r="78" spans="1:5" s="1" customFormat="1" ht="18" customHeight="1">
      <c r="A78" s="49"/>
      <c r="B78" s="50"/>
      <c r="C78" s="51"/>
      <c r="D78" s="51"/>
      <c r="E78" s="27"/>
    </row>
    <row r="79" spans="1:5" s="1" customFormat="1" ht="18" customHeight="1">
      <c r="A79" s="49"/>
      <c r="B79" s="50"/>
      <c r="C79" s="51"/>
      <c r="D79" s="51"/>
      <c r="E79" s="27"/>
    </row>
    <row r="80" spans="1:5" s="1" customFormat="1" ht="18" customHeight="1">
      <c r="A80" s="49"/>
      <c r="B80" s="50"/>
      <c r="C80" s="51"/>
      <c r="D80" s="51"/>
      <c r="E80" s="27"/>
    </row>
    <row r="81" spans="1:5" s="1" customFormat="1" ht="18" customHeight="1">
      <c r="A81" s="49"/>
      <c r="B81" s="50"/>
      <c r="C81" s="51"/>
      <c r="D81" s="51"/>
      <c r="E81" s="27"/>
    </row>
    <row r="82" spans="1:5" s="1" customFormat="1" ht="18" customHeight="1">
      <c r="A82" s="49"/>
      <c r="B82" s="50"/>
      <c r="C82" s="51"/>
      <c r="D82" s="51"/>
      <c r="E82" s="27"/>
    </row>
    <row r="83" spans="1:5" s="1" customFormat="1" ht="18" customHeight="1">
      <c r="A83" s="49"/>
      <c r="B83" s="50"/>
      <c r="C83" s="51"/>
      <c r="D83" s="51"/>
      <c r="E83" s="27"/>
    </row>
    <row r="84" spans="1:5" s="1" customFormat="1" ht="18" customHeight="1">
      <c r="A84" s="49"/>
      <c r="B84" s="50"/>
      <c r="C84" s="51"/>
      <c r="D84" s="51"/>
      <c r="E84" s="27"/>
    </row>
    <row r="85" spans="1:5" s="1" customFormat="1" ht="18" customHeight="1">
      <c r="A85" s="49"/>
      <c r="B85" s="50"/>
      <c r="C85" s="51"/>
      <c r="D85" s="51"/>
      <c r="E85" s="27"/>
    </row>
    <row r="86" spans="1:5" s="1" customFormat="1" ht="18" customHeight="1">
      <c r="A86" s="49"/>
      <c r="B86" s="50"/>
      <c r="C86" s="51"/>
      <c r="D86" s="51"/>
      <c r="E86" s="27"/>
    </row>
    <row r="87" spans="1:5" s="1" customFormat="1" ht="18" customHeight="1">
      <c r="A87" s="49"/>
      <c r="B87" s="50"/>
      <c r="C87" s="51"/>
      <c r="D87" s="51"/>
      <c r="E87" s="27"/>
    </row>
    <row r="88" spans="1:5" s="1" customFormat="1" ht="18" customHeight="1">
      <c r="A88" s="49"/>
      <c r="B88" s="50"/>
      <c r="C88" s="51"/>
      <c r="D88" s="51"/>
      <c r="E88" s="27"/>
    </row>
    <row r="89" spans="1:5" s="1" customFormat="1" ht="18" customHeight="1">
      <c r="A89" s="49"/>
      <c r="B89" s="50"/>
      <c r="C89" s="51"/>
      <c r="D89" s="51"/>
      <c r="E89" s="27"/>
    </row>
    <row r="90" spans="1:5" s="1" customFormat="1" ht="18" customHeight="1">
      <c r="A90" s="49"/>
      <c r="B90" s="50"/>
      <c r="C90" s="51"/>
      <c r="D90" s="51"/>
      <c r="E90" s="27"/>
    </row>
    <row r="91" spans="1:5" s="1" customFormat="1" ht="18" customHeight="1">
      <c r="A91" s="49"/>
      <c r="B91" s="50"/>
      <c r="C91" s="51"/>
      <c r="D91" s="51"/>
      <c r="E91" s="27"/>
    </row>
    <row r="92" spans="1:5" s="1" customFormat="1" ht="18" customHeight="1">
      <c r="A92" s="49"/>
      <c r="B92" s="50"/>
      <c r="C92" s="51"/>
      <c r="D92" s="51"/>
      <c r="E92" s="27"/>
    </row>
    <row r="93" spans="1:5" s="1" customFormat="1" ht="18" customHeight="1">
      <c r="A93" s="49"/>
      <c r="B93" s="50"/>
      <c r="C93" s="51"/>
      <c r="D93" s="51"/>
      <c r="E93" s="27"/>
    </row>
    <row r="94" spans="1:5" s="1" customFormat="1" ht="18" customHeight="1">
      <c r="A94" s="49"/>
      <c r="B94" s="50"/>
      <c r="C94" s="51"/>
      <c r="D94" s="51"/>
      <c r="E94" s="27"/>
    </row>
    <row r="95" spans="1:5" s="1" customFormat="1" ht="18" customHeight="1">
      <c r="A95" s="49"/>
      <c r="B95" s="50"/>
      <c r="C95" s="51"/>
      <c r="D95" s="51"/>
      <c r="E95" s="27"/>
    </row>
    <row r="96" spans="1:5" s="1" customFormat="1" ht="18" customHeight="1">
      <c r="A96" s="49"/>
      <c r="B96" s="50"/>
      <c r="C96" s="51"/>
      <c r="D96" s="51"/>
      <c r="E96" s="27"/>
    </row>
    <row r="97" spans="1:5" s="1" customFormat="1" ht="18" customHeight="1">
      <c r="A97" s="49"/>
      <c r="B97" s="50"/>
      <c r="C97" s="51"/>
      <c r="D97" s="51"/>
      <c r="E97" s="27"/>
    </row>
    <row r="98" spans="1:5" s="1" customFormat="1" ht="18" customHeight="1">
      <c r="A98" s="49"/>
      <c r="B98" s="50"/>
      <c r="C98" s="51"/>
      <c r="D98" s="51"/>
      <c r="E98" s="27"/>
    </row>
    <row r="99" spans="1:5" s="1" customFormat="1" ht="18" customHeight="1">
      <c r="A99" s="49"/>
      <c r="B99" s="50"/>
      <c r="C99" s="51"/>
      <c r="D99" s="51"/>
      <c r="E99" s="27"/>
    </row>
    <row r="100" spans="1:5" s="1" customFormat="1" ht="18" customHeight="1">
      <c r="A100" s="49"/>
      <c r="B100" s="50"/>
      <c r="C100" s="51"/>
      <c r="D100" s="51"/>
      <c r="E100" s="27"/>
    </row>
    <row r="101" spans="1:5" s="1" customFormat="1" ht="18" customHeight="1">
      <c r="A101" s="49"/>
      <c r="B101" s="50"/>
      <c r="C101" s="51"/>
      <c r="D101" s="51"/>
      <c r="E101" s="27"/>
    </row>
    <row r="102" spans="1:5" s="1" customFormat="1" ht="18" customHeight="1">
      <c r="A102" s="49"/>
      <c r="B102" s="50"/>
      <c r="C102" s="51"/>
      <c r="D102" s="51"/>
      <c r="E102" s="27"/>
    </row>
    <row r="103" spans="1:5" s="1" customFormat="1" ht="18" customHeight="1">
      <c r="A103" s="49"/>
      <c r="B103" s="50"/>
      <c r="C103" s="51"/>
      <c r="D103" s="51"/>
      <c r="E103" s="27"/>
    </row>
    <row r="104" spans="1:5" s="1" customFormat="1" ht="18" customHeight="1"/>
    <row r="105" spans="1:5" s="1" customFormat="1" ht="18" customHeight="1"/>
    <row r="106" spans="1:5" s="1" customFormat="1" ht="18" customHeight="1"/>
    <row r="107" spans="1:5" s="1" customFormat="1" ht="18" customHeight="1"/>
    <row r="108" spans="1:5" s="1" customFormat="1" ht="18" customHeight="1"/>
    <row r="109" spans="1:5" s="1" customFormat="1" ht="18" customHeight="1"/>
    <row r="110" spans="1:5" s="1" customFormat="1" ht="18" customHeight="1"/>
    <row r="111" spans="1:5" s="1" customFormat="1" ht="18" customHeight="1"/>
    <row r="112" spans="1:5" s="1" customFormat="1" ht="18" customHeight="1"/>
    <row r="113" s="1" customFormat="1" ht="18" customHeight="1"/>
    <row r="114" s="1" customFormat="1" ht="18" customHeight="1"/>
    <row r="115" s="1" customFormat="1" ht="18" customHeight="1"/>
    <row r="116" s="1" customFormat="1" ht="18" customHeight="1"/>
    <row r="117" s="1" customFormat="1" ht="18" customHeight="1"/>
    <row r="118" s="1" customFormat="1" ht="18" customHeight="1"/>
    <row r="119" s="1" customFormat="1" ht="18" customHeight="1"/>
    <row r="120" s="1" customFormat="1" ht="18" customHeight="1"/>
    <row r="121" s="1" customFormat="1" ht="18" customHeight="1"/>
    <row r="122" s="1" customFormat="1" ht="18" customHeight="1"/>
    <row r="123" s="1" customFormat="1" ht="18" customHeight="1"/>
    <row r="124" s="1" customFormat="1" ht="18" customHeight="1"/>
    <row r="125" s="1" customFormat="1" ht="18" customHeight="1"/>
    <row r="126" s="1" customFormat="1" ht="18" customHeight="1"/>
    <row r="127" s="1" customFormat="1" ht="18" customHeight="1"/>
    <row r="128" s="1" customFormat="1" ht="18" customHeight="1"/>
    <row r="129" spans="1:11" s="1" customFormat="1" ht="18" customHeight="1"/>
    <row r="130" spans="1:11">
      <c r="A130" s="1"/>
      <c r="B130" s="1"/>
      <c r="C130" s="1"/>
      <c r="D130" s="1"/>
      <c r="E130" s="1"/>
      <c r="G130" s="1"/>
      <c r="H130" s="1"/>
      <c r="I130" s="1"/>
      <c r="J130" s="1"/>
      <c r="K130" s="1"/>
    </row>
    <row r="131" spans="1:11">
      <c r="A131" s="1"/>
      <c r="B131" s="1"/>
      <c r="C131" s="1"/>
      <c r="D131" s="1"/>
      <c r="E131" s="1"/>
    </row>
  </sheetData>
  <mergeCells count="15">
    <mergeCell ref="G11:J11"/>
    <mergeCell ref="G12:J12"/>
    <mergeCell ref="G13:J13"/>
    <mergeCell ref="A4:D4"/>
    <mergeCell ref="A1:E1"/>
    <mergeCell ref="G1:K1"/>
    <mergeCell ref="A2:A3"/>
    <mergeCell ref="B2:B3"/>
    <mergeCell ref="J2:K2"/>
    <mergeCell ref="H2:I2"/>
    <mergeCell ref="C2:C3"/>
    <mergeCell ref="D2:D3"/>
    <mergeCell ref="E2:E3"/>
    <mergeCell ref="F2:F3"/>
    <mergeCell ref="G2:G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dcterms:created xsi:type="dcterms:W3CDTF">2014-03-19T06:00:01Z</dcterms:created>
  <dcterms:modified xsi:type="dcterms:W3CDTF">2014-03-20T01:06:43Z</dcterms:modified>
</cp:coreProperties>
</file>